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DATA auf Vol2-3/Verbände/Österreichischer Tennisverband/ITN Austria/ITN Austria 2023/Rechner/"/>
    </mc:Choice>
  </mc:AlternateContent>
  <xr:revisionPtr revIDLastSave="0" documentId="8_{74E7C563-0DCB-3B4C-994A-C8DF7F80D154}" xr6:coauthVersionLast="47" xr6:coauthVersionMax="47" xr10:uidLastSave="{00000000-0000-0000-0000-000000000000}"/>
  <bookViews>
    <workbookView xWindow="6580" yWindow="1640" windowWidth="30440" windowHeight="18820" tabRatio="500" xr2:uid="{00000000-000D-0000-FFFF-FFFF00000000}"/>
  </bookViews>
  <sheets>
    <sheet name="Rechner" sheetId="1" r:id="rId1"/>
    <sheet name="Drop-Downs" sheetId="2" state="hidden" r:id="rId2"/>
    <sheet name="Berechnung" sheetId="3" state="hidden" r:id="rId3"/>
  </sheets>
  <definedNames>
    <definedName name="_xlnm.Print_Area" localSheetId="0">Rechner!$A$1:$H$36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3" l="1"/>
  <c r="B10" i="3" s="1"/>
  <c r="B11" i="3" s="1"/>
  <c r="B16" i="3"/>
  <c r="B17" i="3"/>
  <c r="B19" i="3"/>
  <c r="B8" i="3"/>
  <c r="F24" i="1" s="1"/>
  <c r="B18" i="3"/>
  <c r="F26" i="1"/>
  <c r="F25" i="1"/>
  <c r="D4" i="3"/>
  <c r="D5" i="3"/>
  <c r="F30" i="1"/>
  <c r="F21" i="1"/>
  <c r="F22" i="1"/>
  <c r="C4" i="3"/>
  <c r="C5" i="3"/>
  <c r="C3" i="3"/>
  <c r="D3" i="3"/>
  <c r="B22" i="3" l="1"/>
  <c r="D14" i="1" s="1"/>
  <c r="B21" i="3"/>
  <c r="D13" i="1" s="1"/>
  <c r="F27" i="1" s="1"/>
  <c r="F28" i="1" l="1"/>
  <c r="F33" i="1"/>
  <c r="F34" i="1"/>
</calcChain>
</file>

<file path=xl/sharedStrings.xml><?xml version="1.0" encoding="utf-8"?>
<sst xmlns="http://schemas.openxmlformats.org/spreadsheetml/2006/main" count="60" uniqueCount="50">
  <si>
    <t>Bitte auswählen...</t>
  </si>
  <si>
    <t>Ich habe gewonnen!</t>
  </si>
  <si>
    <t>Ich habe verloren.</t>
  </si>
  <si>
    <t>Spiel hat im Rahmen eines ÖTV- oder ITN-Turniers stattgefunden.</t>
  </si>
  <si>
    <t>Spiel hat im Rahmen der Mannschaftsmeisterschaft stattgefunden.</t>
  </si>
  <si>
    <t>Spiel war ein vereins-internes Einzelspiel.</t>
  </si>
  <si>
    <t>Normal-Resultat (2 gewonnene Sätze auf 6 mit/ohne MTB im dritten Satz)</t>
  </si>
  <si>
    <t>Sonder-Resultat (2 kurze Sätze / 1 langer Satz / nur MTB-Zählweise)</t>
  </si>
  <si>
    <t>Verlierer</t>
  </si>
  <si>
    <t>Sieger</t>
  </si>
  <si>
    <t>Formel</t>
  </si>
  <si>
    <t>MEINE ITN VOR DEM SPIEL</t>
  </si>
  <si>
    <t>Die ITN meines Gegners vor dem Spiel</t>
  </si>
  <si>
    <t>Sieg-Erfassung</t>
  </si>
  <si>
    <t>Information zum Spiel</t>
  </si>
  <si>
    <t>Information zum Ergebnis</t>
  </si>
  <si>
    <t>MEINE ITN NACH DEM SPIEL</t>
  </si>
  <si>
    <t>Die ITN meines Gegners nach dem Spiel</t>
  </si>
  <si>
    <t>Spiel-Information</t>
  </si>
  <si>
    <t>Ergebnis-Information</t>
  </si>
  <si>
    <t>Faktor</t>
  </si>
  <si>
    <t>Sonder-Anzeige</t>
  </si>
  <si>
    <t>Veränderungswerte</t>
  </si>
  <si>
    <t>x</t>
  </si>
  <si>
    <t>d rechnerisch</t>
  </si>
  <si>
    <t>d tatsächlich</t>
  </si>
  <si>
    <t>d korrigiert</t>
  </si>
  <si>
    <t>INFORMATIONEN ZUR BERECHNUNG</t>
  </si>
  <si>
    <t>ITN vor dem Spiel</t>
  </si>
  <si>
    <t>Differenz-Wert (d): Verlierer - Sieger</t>
  </si>
  <si>
    <t>Bewertung der ITN-Veränderung</t>
  </si>
  <si>
    <t>ITN nach dem Spiel</t>
  </si>
  <si>
    <t>Meine ITN danach</t>
  </si>
  <si>
    <t>Gegner-ITN danach</t>
  </si>
  <si>
    <t>ACHTUNG: Aufgrund von Rundungsfehlern kann es zu Abweichungen im Tausendstel-Bereich kommen!</t>
  </si>
  <si>
    <t>ÖTV ITN AUSTRIA - RECHNER</t>
  </si>
  <si>
    <t>sicher</t>
  </si>
  <si>
    <t>unsicher</t>
  </si>
  <si>
    <t>Sicherheitskoeffizient</t>
  </si>
  <si>
    <t>Spieler 1</t>
  </si>
  <si>
    <t>Spieler 2</t>
  </si>
  <si>
    <t>Info zu meinem Sicherheitskoeffizienten (SiK)</t>
  </si>
  <si>
    <t>Info zum SiK meines Gegners</t>
  </si>
  <si>
    <t>Ich bin</t>
  </si>
  <si>
    <t>Mein Gegner ist</t>
  </si>
  <si>
    <t>SiK-Faktor</t>
  </si>
  <si>
    <t>SiK</t>
  </si>
  <si>
    <t>Veränderung für mich</t>
  </si>
  <si>
    <t>Veränderung für meinen Gegner</t>
  </si>
  <si>
    <t>gültig ab 1. Jänner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</si>
</sst>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\ #,##0.00;\-\ #,##0.00;0.00"/>
    <numFmt numFmtId="165" formatCode="0.000"/>
  </numFmts>
  <fonts count="1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charset val="161"/>
    </font>
    <font>
      <b/>
      <sz val="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11"/>
      <color indexed="9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theme="0"/>
      <name val="Arial"/>
      <charset val="161"/>
    </font>
    <font>
      <sz val="10"/>
      <color theme="1"/>
      <name val="Arial"/>
      <charset val="161"/>
    </font>
    <font>
      <sz val="10"/>
      <color theme="0" tint="-0.499984740745262"/>
      <name val="Arial"/>
    </font>
    <font>
      <b/>
      <sz val="10"/>
      <color theme="0"/>
      <name val="Arial"/>
    </font>
    <font>
      <b/>
      <sz val="14"/>
      <color theme="0"/>
      <name val="Arial"/>
    </font>
    <font>
      <b/>
      <sz val="8"/>
      <color theme="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9222A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2" fontId="3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5" fontId="1" fillId="2" borderId="8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right" vertical="center"/>
    </xf>
    <xf numFmtId="9" fontId="4" fillId="3" borderId="11" xfId="0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3" borderId="6" xfId="0" applyNumberFormat="1" applyFont="1" applyFill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/>
    </xf>
    <xf numFmtId="165" fontId="1" fillId="2" borderId="8" xfId="0" applyNumberFormat="1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8" fillId="4" borderId="10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6" fillId="4" borderId="0" xfId="0" applyFont="1" applyFill="1" applyAlignment="1">
      <alignment vertical="top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3" fillId="5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right" vertical="center"/>
    </xf>
    <xf numFmtId="0" fontId="15" fillId="5" borderId="0" xfId="0" applyFont="1" applyFill="1" applyAlignment="1">
      <alignment vertical="center"/>
    </xf>
    <xf numFmtId="0" fontId="16" fillId="5" borderId="0" xfId="0" applyFont="1" applyFill="1" applyAlignment="1">
      <alignment vertical="center"/>
    </xf>
    <xf numFmtId="0" fontId="17" fillId="5" borderId="0" xfId="0" applyFont="1" applyFill="1" applyAlignment="1">
      <alignment vertical="center"/>
    </xf>
  </cellXfs>
  <cellStyles count="3">
    <cellStyle name="Besuchter Hyperlink" xfId="2" builtinId="9" hidden="1"/>
    <cellStyle name="Link" xfId="1" builtinId="8" hidden="1"/>
    <cellStyle name="Standard" xfId="0" builtinId="0"/>
  </cellStyles>
  <dxfs count="0"/>
  <tableStyles count="0" defaultTableStyle="TableStyleMedium9" defaultPivotStyle="PivotStyleMedium4"/>
  <colors>
    <mruColors>
      <color rgb="FFE4E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76" dropStyle="combo" dx="16" fmlaLink="Berechnung!$B$3" fmlaRange="'Drop-Downs'!$A$1:$A$3" sel="1" val="0"/>
</file>

<file path=xl/ctrlProps/ctrlProp2.xml><?xml version="1.0" encoding="utf-8"?>
<formControlPr xmlns="http://schemas.microsoft.com/office/spreadsheetml/2009/9/main" objectType="Drop" dropLines="76" dropStyle="combo" dx="16" fmlaLink="Berechnung!$B$4" fmlaRange="'Drop-Downs'!$A$5:$A$8" sel="1" val="0"/>
</file>

<file path=xl/ctrlProps/ctrlProp3.xml><?xml version="1.0" encoding="utf-8"?>
<formControlPr xmlns="http://schemas.microsoft.com/office/spreadsheetml/2009/9/main" objectType="Drop" dropLines="76" dropStyle="combo" dx="16" fmlaLink="Berechnung!$B$5" fmlaRange="'Drop-Downs'!$A$10:$A$12" sel="1" val="0"/>
</file>

<file path=xl/ctrlProps/ctrlProp4.xml><?xml version="1.0" encoding="utf-8"?>
<formControlPr xmlns="http://schemas.microsoft.com/office/spreadsheetml/2009/9/main" objectType="Drop" dropLines="76" dropStyle="combo" dx="16" fmlaLink="Berechnung!$B$13" fmlaRange="'Drop-Downs'!$A$14:$A$16" sel="1" val="0"/>
</file>

<file path=xl/ctrlProps/ctrlProp5.xml><?xml version="1.0" encoding="utf-8"?>
<formControlPr xmlns="http://schemas.microsoft.com/office/spreadsheetml/2009/9/main" objectType="Drop" dropLines="76" dropStyle="combo" dx="16" fmlaLink="Berechnung!$B$14" fmlaRange="'Drop-Downs'!$A$14:$A$16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63500</xdr:rowOff>
        </xdr:from>
        <xdr:to>
          <xdr:col>6</xdr:col>
          <xdr:colOff>0</xdr:colOff>
          <xdr:row>9</xdr:row>
          <xdr:rowOff>304800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50800</xdr:rowOff>
        </xdr:from>
        <xdr:to>
          <xdr:col>6</xdr:col>
          <xdr:colOff>0</xdr:colOff>
          <xdr:row>10</xdr:row>
          <xdr:rowOff>292100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25400</xdr:rowOff>
        </xdr:from>
        <xdr:to>
          <xdr:col>6</xdr:col>
          <xdr:colOff>0</xdr:colOff>
          <xdr:row>11</xdr:row>
          <xdr:rowOff>266700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</xdr:row>
          <xdr:rowOff>25400</xdr:rowOff>
        </xdr:from>
        <xdr:to>
          <xdr:col>6</xdr:col>
          <xdr:colOff>0</xdr:colOff>
          <xdr:row>6</xdr:row>
          <xdr:rowOff>190500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25400</xdr:rowOff>
        </xdr:from>
        <xdr:to>
          <xdr:col>6</xdr:col>
          <xdr:colOff>0</xdr:colOff>
          <xdr:row>8</xdr:row>
          <xdr:rowOff>266700</xdr:rowOff>
        </xdr:to>
        <xdr:sp macro="" textlink="">
          <xdr:nvSpPr>
            <xdr:cNvPr id="2060" name="Drop Down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422497</xdr:colOff>
      <xdr:row>18</xdr:row>
      <xdr:rowOff>152400</xdr:rowOff>
    </xdr:from>
    <xdr:to>
      <xdr:col>2</xdr:col>
      <xdr:colOff>2667738</xdr:colOff>
      <xdr:row>27</xdr:row>
      <xdr:rowOff>177800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 l="20627" t="25569" r="19731" b="25568"/>
        <a:stretch/>
      </xdr:blipFill>
      <xdr:spPr>
        <a:xfrm>
          <a:off x="422497" y="5003800"/>
          <a:ext cx="2867541" cy="1854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workbookViewId="0">
      <selection activeCell="D5" sqref="D5"/>
    </sheetView>
  </sheetViews>
  <sheetFormatPr baseColWidth="10" defaultRowHeight="16" x14ac:dyDescent="0.2"/>
  <cols>
    <col min="1" max="1" width="5.6640625" customWidth="1"/>
    <col min="2" max="2" width="2.5" customWidth="1"/>
    <col min="3" max="3" width="37.5" customWidth="1"/>
    <col min="5" max="5" width="34.6640625" customWidth="1"/>
    <col min="6" max="6" width="21.83203125" customWidth="1"/>
    <col min="7" max="7" width="3.5" customWidth="1"/>
    <col min="8" max="8" width="5.6640625" customWidth="1"/>
  </cols>
  <sheetData>
    <row r="1" spans="1:8" ht="28" customHeight="1" x14ac:dyDescent="0.2">
      <c r="A1" s="42"/>
      <c r="B1" s="42"/>
      <c r="C1" s="42"/>
      <c r="D1" s="42"/>
      <c r="E1" s="42"/>
      <c r="F1" s="42"/>
      <c r="G1" s="42"/>
      <c r="H1" s="42"/>
    </row>
    <row r="2" spans="1:8" ht="18" x14ac:dyDescent="0.2">
      <c r="A2" s="42"/>
      <c r="B2" s="42"/>
      <c r="C2" s="49" t="s">
        <v>35</v>
      </c>
      <c r="D2" s="43"/>
      <c r="E2" s="43"/>
      <c r="F2" s="42"/>
      <c r="G2" s="42"/>
      <c r="H2" s="42"/>
    </row>
    <row r="3" spans="1:8" x14ac:dyDescent="0.2">
      <c r="A3" s="42"/>
      <c r="B3" s="42"/>
      <c r="C3" s="50" t="s">
        <v>49</v>
      </c>
      <c r="D3" s="42"/>
      <c r="E3" s="42"/>
      <c r="F3" s="42"/>
      <c r="G3" s="42"/>
      <c r="H3" s="42"/>
    </row>
    <row r="4" spans="1:8" x14ac:dyDescent="0.2">
      <c r="A4" s="42"/>
      <c r="B4" s="29"/>
      <c r="C4" s="29"/>
      <c r="D4" s="29"/>
      <c r="E4" s="29"/>
      <c r="F4" s="29"/>
      <c r="G4" s="29"/>
      <c r="H4" s="42"/>
    </row>
    <row r="5" spans="1:8" ht="26" customHeight="1" x14ac:dyDescent="0.2">
      <c r="A5" s="42"/>
      <c r="B5" s="29"/>
      <c r="C5" s="30" t="s">
        <v>11</v>
      </c>
      <c r="D5" s="28"/>
      <c r="E5" s="29"/>
      <c r="F5" s="29"/>
      <c r="G5" s="29"/>
      <c r="H5" s="42"/>
    </row>
    <row r="6" spans="1:8" ht="6" customHeight="1" x14ac:dyDescent="0.2">
      <c r="A6" s="42"/>
      <c r="B6" s="29"/>
      <c r="C6" s="30"/>
      <c r="D6" s="29"/>
      <c r="E6" s="29"/>
      <c r="F6" s="29"/>
      <c r="G6" s="29"/>
      <c r="H6" s="42"/>
    </row>
    <row r="7" spans="1:8" ht="26" customHeight="1" x14ac:dyDescent="0.2">
      <c r="A7" s="42"/>
      <c r="B7" s="29"/>
      <c r="C7" s="38" t="s">
        <v>41</v>
      </c>
      <c r="D7" s="29"/>
      <c r="E7" s="29"/>
      <c r="F7" s="29"/>
      <c r="G7" s="29"/>
      <c r="H7" s="42"/>
    </row>
    <row r="8" spans="1:8" ht="26" customHeight="1" x14ac:dyDescent="0.2">
      <c r="A8" s="42"/>
      <c r="B8" s="29"/>
      <c r="C8" s="30" t="s">
        <v>12</v>
      </c>
      <c r="D8" s="28"/>
      <c r="E8" s="29"/>
      <c r="F8" s="29"/>
      <c r="G8" s="29"/>
      <c r="H8" s="42"/>
    </row>
    <row r="9" spans="1:8" ht="26" customHeight="1" x14ac:dyDescent="0.2">
      <c r="A9" s="42"/>
      <c r="B9" s="29"/>
      <c r="C9" s="31" t="s">
        <v>42</v>
      </c>
      <c r="D9" s="29"/>
      <c r="E9" s="29"/>
      <c r="F9" s="29"/>
      <c r="G9" s="29"/>
      <c r="H9" s="42"/>
    </row>
    <row r="10" spans="1:8" ht="26" customHeight="1" x14ac:dyDescent="0.2">
      <c r="A10" s="42"/>
      <c r="B10" s="29"/>
      <c r="C10" s="31" t="s">
        <v>13</v>
      </c>
      <c r="D10" s="29"/>
      <c r="E10" s="29"/>
      <c r="F10" s="29"/>
      <c r="G10" s="29"/>
      <c r="H10" s="42"/>
    </row>
    <row r="11" spans="1:8" ht="26" customHeight="1" x14ac:dyDescent="0.2">
      <c r="A11" s="42"/>
      <c r="B11" s="29"/>
      <c r="C11" s="31" t="s">
        <v>14</v>
      </c>
      <c r="D11" s="29"/>
      <c r="E11" s="29"/>
      <c r="F11" s="29"/>
      <c r="G11" s="29"/>
      <c r="H11" s="42"/>
    </row>
    <row r="12" spans="1:8" ht="26" customHeight="1" x14ac:dyDescent="0.2">
      <c r="A12" s="42"/>
      <c r="B12" s="29"/>
      <c r="C12" s="31" t="s">
        <v>15</v>
      </c>
      <c r="D12" s="29"/>
      <c r="E12" s="29"/>
      <c r="F12" s="29"/>
      <c r="G12" s="29"/>
      <c r="H12" s="42"/>
    </row>
    <row r="13" spans="1:8" ht="26" customHeight="1" x14ac:dyDescent="0.2">
      <c r="A13" s="42"/>
      <c r="B13" s="29"/>
      <c r="C13" s="30" t="s">
        <v>16</v>
      </c>
      <c r="D13" s="8">
        <f>IF(Berechnung!B21&lt;1,1,Berechnung!B21)</f>
        <v>1</v>
      </c>
      <c r="E13" s="29"/>
      <c r="F13" s="29"/>
      <c r="G13" s="29"/>
      <c r="H13" s="42"/>
    </row>
    <row r="14" spans="1:8" ht="26" customHeight="1" x14ac:dyDescent="0.2">
      <c r="A14" s="42"/>
      <c r="B14" s="29"/>
      <c r="C14" s="31" t="s">
        <v>17</v>
      </c>
      <c r="D14" s="8">
        <f>IF(Berechnung!B22&lt;1,1,Berechnung!B22)</f>
        <v>1</v>
      </c>
      <c r="E14" s="29"/>
      <c r="F14" s="29"/>
      <c r="G14" s="29"/>
      <c r="H14" s="42"/>
    </row>
    <row r="15" spans="1:8" x14ac:dyDescent="0.2">
      <c r="A15" s="42"/>
      <c r="B15" s="29"/>
      <c r="C15" s="29"/>
      <c r="D15" s="29"/>
      <c r="E15" s="29"/>
      <c r="F15" s="29"/>
      <c r="G15" s="29"/>
      <c r="H15" s="42"/>
    </row>
    <row r="16" spans="1:8" x14ac:dyDescent="0.2">
      <c r="A16" s="42"/>
      <c r="B16" s="42"/>
      <c r="C16" s="48" t="s">
        <v>34</v>
      </c>
      <c r="D16" s="44"/>
      <c r="E16" s="44"/>
      <c r="F16" s="42"/>
      <c r="G16" s="42"/>
      <c r="H16" s="42"/>
    </row>
    <row r="17" spans="1:8" x14ac:dyDescent="0.2">
      <c r="A17" s="42"/>
      <c r="B17" s="42"/>
      <c r="C17" s="44"/>
      <c r="D17" s="44"/>
      <c r="E17" s="44"/>
      <c r="F17" s="42"/>
      <c r="G17" s="42"/>
      <c r="H17" s="42"/>
    </row>
    <row r="18" spans="1:8" x14ac:dyDescent="0.2">
      <c r="A18" s="42"/>
      <c r="B18" s="42"/>
      <c r="C18" s="44"/>
      <c r="D18" s="48" t="s">
        <v>27</v>
      </c>
      <c r="E18" s="44"/>
      <c r="F18" s="42"/>
      <c r="G18" s="42"/>
      <c r="H18" s="42"/>
    </row>
    <row r="19" spans="1:8" x14ac:dyDescent="0.2">
      <c r="A19" s="42"/>
      <c r="B19" s="42"/>
      <c r="C19" s="42"/>
      <c r="D19" s="45"/>
      <c r="E19" s="46"/>
      <c r="F19" s="46"/>
      <c r="G19" s="42"/>
      <c r="H19" s="42"/>
    </row>
    <row r="20" spans="1:8" x14ac:dyDescent="0.2">
      <c r="A20" s="42"/>
      <c r="B20" s="42"/>
      <c r="C20" s="42"/>
      <c r="D20" s="37"/>
      <c r="E20" s="9"/>
      <c r="F20" s="10" t="s">
        <v>28</v>
      </c>
      <c r="G20" s="11"/>
      <c r="H20" s="42"/>
    </row>
    <row r="21" spans="1:8" x14ac:dyDescent="0.2">
      <c r="A21" s="42"/>
      <c r="B21" s="42"/>
      <c r="C21" s="42"/>
      <c r="D21" s="33">
        <v>1</v>
      </c>
      <c r="E21" s="12" t="s">
        <v>9</v>
      </c>
      <c r="F21" s="25">
        <f>IF(Berechnung!B3=3,Rechner!D8,Rechner!D5)</f>
        <v>0</v>
      </c>
      <c r="G21" s="13"/>
      <c r="H21" s="42"/>
    </row>
    <row r="22" spans="1:8" x14ac:dyDescent="0.2">
      <c r="A22" s="42"/>
      <c r="B22" s="42"/>
      <c r="C22" s="42"/>
      <c r="D22" s="34"/>
      <c r="E22" s="14" t="s">
        <v>8</v>
      </c>
      <c r="F22" s="26">
        <f>IF(Berechnung!B3=2,Rechner!D8,Rechner!D5)</f>
        <v>0</v>
      </c>
      <c r="G22" s="15"/>
      <c r="H22" s="42"/>
    </row>
    <row r="23" spans="1:8" x14ac:dyDescent="0.2">
      <c r="A23" s="42"/>
      <c r="B23" s="42"/>
      <c r="C23" s="42"/>
      <c r="D23" s="45"/>
      <c r="E23" s="47"/>
      <c r="F23" s="46"/>
      <c r="G23" s="42"/>
      <c r="H23" s="42"/>
    </row>
    <row r="24" spans="1:8" x14ac:dyDescent="0.2">
      <c r="A24" s="42"/>
      <c r="B24" s="42"/>
      <c r="C24" s="42"/>
      <c r="D24" s="37"/>
      <c r="E24" s="16" t="s">
        <v>29</v>
      </c>
      <c r="F24" s="27">
        <f>Berechnung!B8</f>
        <v>0</v>
      </c>
      <c r="G24" s="11"/>
      <c r="H24" s="42"/>
    </row>
    <row r="25" spans="1:8" x14ac:dyDescent="0.2">
      <c r="A25" s="42"/>
      <c r="B25" s="42"/>
      <c r="C25" s="42"/>
      <c r="D25" s="32"/>
      <c r="E25" s="17" t="s">
        <v>43</v>
      </c>
      <c r="F25" s="18" t="str">
        <f>IF(Berechnung!B13=1,"keine Auswahl getroffen",IF(Berechnung!B13=2,'Drop-Downs'!A15,'Drop-Downs'!A16))</f>
        <v>keine Auswahl getroffen</v>
      </c>
      <c r="G25" s="13"/>
      <c r="H25" s="42"/>
    </row>
    <row r="26" spans="1:8" x14ac:dyDescent="0.2">
      <c r="A26" s="42"/>
      <c r="B26" s="42"/>
      <c r="C26" s="42"/>
      <c r="D26" s="33">
        <v>2</v>
      </c>
      <c r="E26" s="17" t="s">
        <v>44</v>
      </c>
      <c r="F26" s="18" t="str">
        <f>IF(Berechnung!B14=1,"keine Auswahl getroffen",IF(Berechnung!B14=2,'Drop-Downs'!A15,'Drop-Downs'!A16))</f>
        <v>keine Auswahl getroffen</v>
      </c>
      <c r="G26" s="13"/>
      <c r="H26" s="42"/>
    </row>
    <row r="27" spans="1:8" x14ac:dyDescent="0.2">
      <c r="A27" s="42"/>
      <c r="B27" s="42"/>
      <c r="C27" s="42"/>
      <c r="D27" s="35"/>
      <c r="E27" s="12" t="s">
        <v>47</v>
      </c>
      <c r="F27" s="25">
        <f>D13-D5</f>
        <v>1</v>
      </c>
      <c r="G27" s="13"/>
      <c r="H27" s="42"/>
    </row>
    <row r="28" spans="1:8" x14ac:dyDescent="0.2">
      <c r="A28" s="42"/>
      <c r="B28" s="42"/>
      <c r="C28" s="42"/>
      <c r="D28" s="34"/>
      <c r="E28" s="14" t="s">
        <v>48</v>
      </c>
      <c r="F28" s="26">
        <f>D14-D8</f>
        <v>1</v>
      </c>
      <c r="G28" s="15"/>
      <c r="H28" s="42"/>
    </row>
    <row r="29" spans="1:8" x14ac:dyDescent="0.2">
      <c r="A29" s="42"/>
      <c r="B29" s="42"/>
      <c r="C29" s="42"/>
      <c r="D29" s="45"/>
      <c r="E29" s="47"/>
      <c r="F29" s="46"/>
      <c r="G29" s="42"/>
      <c r="H29" s="42"/>
    </row>
    <row r="30" spans="1:8" x14ac:dyDescent="0.2">
      <c r="A30" s="42"/>
      <c r="B30" s="42"/>
      <c r="C30" s="42"/>
      <c r="D30" s="36">
        <v>3</v>
      </c>
      <c r="E30" s="22" t="s">
        <v>30</v>
      </c>
      <c r="F30" s="23">
        <f>IF(OR(Berechnung!D4=0.5,Berechnung!D5=0.5),0.5,1)</f>
        <v>0.5</v>
      </c>
      <c r="G30" s="24"/>
      <c r="H30" s="42"/>
    </row>
    <row r="31" spans="1:8" x14ac:dyDescent="0.2">
      <c r="A31" s="42"/>
      <c r="B31" s="42"/>
      <c r="C31" s="42"/>
      <c r="D31" s="45"/>
      <c r="E31" s="47"/>
      <c r="F31" s="46"/>
      <c r="G31" s="42"/>
      <c r="H31" s="42"/>
    </row>
    <row r="32" spans="1:8" x14ac:dyDescent="0.2">
      <c r="A32" s="42"/>
      <c r="B32" s="42"/>
      <c r="C32" s="42"/>
      <c r="D32" s="37"/>
      <c r="E32" s="19"/>
      <c r="F32" s="10" t="s">
        <v>31</v>
      </c>
      <c r="G32" s="11"/>
      <c r="H32" s="42"/>
    </row>
    <row r="33" spans="1:8" x14ac:dyDescent="0.2">
      <c r="A33" s="42"/>
      <c r="B33" s="42"/>
      <c r="C33" s="42"/>
      <c r="D33" s="33">
        <v>4</v>
      </c>
      <c r="E33" s="12" t="s">
        <v>9</v>
      </c>
      <c r="F33" s="20">
        <f>IF(Berechnung!B3=2,Rechner!D13,Rechner!D14)</f>
        <v>1</v>
      </c>
      <c r="G33" s="13"/>
      <c r="H33" s="42"/>
    </row>
    <row r="34" spans="1:8" x14ac:dyDescent="0.2">
      <c r="A34" s="42"/>
      <c r="B34" s="42"/>
      <c r="C34" s="42"/>
      <c r="D34" s="34"/>
      <c r="E34" s="14" t="s">
        <v>8</v>
      </c>
      <c r="F34" s="21">
        <f>IF(Berechnung!B3=3,Rechner!D13,Rechner!D14)</f>
        <v>1</v>
      </c>
      <c r="G34" s="15"/>
      <c r="H34" s="42"/>
    </row>
    <row r="35" spans="1:8" x14ac:dyDescent="0.2">
      <c r="A35" s="42"/>
      <c r="B35" s="42"/>
      <c r="C35" s="42"/>
      <c r="D35" s="42"/>
      <c r="E35" s="42"/>
      <c r="F35" s="42"/>
      <c r="G35" s="42"/>
      <c r="H35" s="42"/>
    </row>
    <row r="36" spans="1:8" x14ac:dyDescent="0.2">
      <c r="A36" s="42"/>
      <c r="B36" s="42"/>
      <c r="C36" s="42"/>
      <c r="D36" s="42"/>
      <c r="E36" s="42"/>
      <c r="F36" s="42"/>
      <c r="G36" s="42"/>
      <c r="H36" s="42"/>
    </row>
  </sheetData>
  <sheetProtection algorithmName="SHA-512" hashValue="WowmPS4NzOAQqaLUSEzhkqfzpCepLuPMhIHsd1uAnjfk9PExguF4tyu9sGsgUnO910YwI4eApaqs96Zyj46FOQ==" saltValue="BnhTIjrqCSal0y/vGEJDow==" spinCount="100000" sheet="1" selectLockedCells="1"/>
  <phoneticPr fontId="11" type="noConversion"/>
  <pageMargins left="0.75000000000000011" right="0.75000000000000011" top="1" bottom="1" header="0.5" footer="0.5"/>
  <pageSetup paperSize="9" orientation="portrait" horizontalDpi="0" verticalDpi="0"/>
  <colBreaks count="1" manualBreakCount="1">
    <brk id="8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Drop Down 1">
              <controlPr defaultSize="0" autoLine="0" autoPict="0">
                <anchor moveWithCells="1">
                  <from>
                    <xdr:col>3</xdr:col>
                    <xdr:colOff>38100</xdr:colOff>
                    <xdr:row>9</xdr:row>
                    <xdr:rowOff>63500</xdr:rowOff>
                  </from>
                  <to>
                    <xdr:col>6</xdr:col>
                    <xdr:colOff>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Drop Down 2">
              <controlPr defaultSize="0" autoLine="0" autoPict="0">
                <anchor moveWithCells="1">
                  <from>
                    <xdr:col>3</xdr:col>
                    <xdr:colOff>38100</xdr:colOff>
                    <xdr:row>10</xdr:row>
                    <xdr:rowOff>50800</xdr:rowOff>
                  </from>
                  <to>
                    <xdr:col>6</xdr:col>
                    <xdr:colOff>0</xdr:colOff>
                    <xdr:row>10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Drop Down 3">
              <controlPr defaultSize="0" autoLine="0" autoPict="0">
                <anchor moveWithCells="1">
                  <from>
                    <xdr:col>3</xdr:col>
                    <xdr:colOff>38100</xdr:colOff>
                    <xdr:row>11</xdr:row>
                    <xdr:rowOff>25400</xdr:rowOff>
                  </from>
                  <to>
                    <xdr:col>6</xdr:col>
                    <xdr:colOff>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6" name="Drop Down 10">
              <controlPr defaultSize="0" autoLine="0" autoPict="0">
                <anchor moveWithCells="1">
                  <from>
                    <xdr:col>3</xdr:col>
                    <xdr:colOff>38100</xdr:colOff>
                    <xdr:row>5</xdr:row>
                    <xdr:rowOff>25400</xdr:rowOff>
                  </from>
                  <to>
                    <xdr:col>6</xdr:col>
                    <xdr:colOff>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7" name="Drop Down 12">
              <controlPr defaultSize="0" autoLine="0" autoPict="0">
                <anchor moveWithCells="1">
                  <from>
                    <xdr:col>3</xdr:col>
                    <xdr:colOff>38100</xdr:colOff>
                    <xdr:row>8</xdr:row>
                    <xdr:rowOff>25400</xdr:rowOff>
                  </from>
                  <to>
                    <xdr:col>6</xdr:col>
                    <xdr:colOff>0</xdr:colOff>
                    <xdr:row>8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6"/>
  <sheetViews>
    <sheetView workbookViewId="0"/>
  </sheetViews>
  <sheetFormatPr baseColWidth="10" defaultRowHeight="16" x14ac:dyDescent="0.2"/>
  <cols>
    <col min="1" max="1" width="61.1640625" bestFit="1" customWidth="1"/>
    <col min="2" max="2" width="2.1640625" bestFit="1" customWidth="1"/>
  </cols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5" spans="1:1" x14ac:dyDescent="0.2">
      <c r="A5" t="s">
        <v>0</v>
      </c>
    </row>
    <row r="6" spans="1:1" x14ac:dyDescent="0.2">
      <c r="A6" t="s">
        <v>3</v>
      </c>
    </row>
    <row r="7" spans="1:1" x14ac:dyDescent="0.2">
      <c r="A7" t="s">
        <v>4</v>
      </c>
    </row>
    <row r="8" spans="1:1" x14ac:dyDescent="0.2">
      <c r="A8" t="s">
        <v>5</v>
      </c>
    </row>
    <row r="10" spans="1:1" x14ac:dyDescent="0.2">
      <c r="A10" t="s">
        <v>0</v>
      </c>
    </row>
    <row r="11" spans="1:1" x14ac:dyDescent="0.2">
      <c r="A11" t="s">
        <v>6</v>
      </c>
    </row>
    <row r="12" spans="1:1" x14ac:dyDescent="0.2">
      <c r="A12" t="s">
        <v>7</v>
      </c>
    </row>
    <row r="14" spans="1:1" x14ac:dyDescent="0.2">
      <c r="A14" t="s">
        <v>0</v>
      </c>
    </row>
    <row r="15" spans="1:1" x14ac:dyDescent="0.2">
      <c r="A15" t="s">
        <v>36</v>
      </c>
    </row>
    <row r="16" spans="1:1" x14ac:dyDescent="0.2">
      <c r="A16" t="s">
        <v>37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2"/>
  <sheetViews>
    <sheetView workbookViewId="0"/>
  </sheetViews>
  <sheetFormatPr baseColWidth="10" defaultRowHeight="16" x14ac:dyDescent="0.2"/>
  <cols>
    <col min="1" max="1" width="20.83203125" customWidth="1"/>
    <col min="2" max="2" width="14.83203125" bestFit="1" customWidth="1"/>
    <col min="3" max="3" width="25.5" bestFit="1" customWidth="1"/>
    <col min="4" max="4" width="7.5" style="5" bestFit="1" customWidth="1"/>
    <col min="5" max="5" width="6" bestFit="1" customWidth="1"/>
    <col min="6" max="6" width="4.5" bestFit="1" customWidth="1"/>
    <col min="7" max="7" width="6.1640625" bestFit="1" customWidth="1"/>
    <col min="8" max="8" width="5.5" bestFit="1" customWidth="1"/>
  </cols>
  <sheetData>
    <row r="1" spans="1:8" x14ac:dyDescent="0.2">
      <c r="A1" s="1" t="s">
        <v>10</v>
      </c>
      <c r="B1" s="2"/>
      <c r="C1" s="2"/>
      <c r="D1" s="6"/>
      <c r="E1" s="3"/>
      <c r="F1" s="4"/>
      <c r="G1" s="2"/>
      <c r="H1" s="3"/>
    </row>
    <row r="2" spans="1:8" x14ac:dyDescent="0.2">
      <c r="A2" s="39"/>
      <c r="B2" s="39"/>
      <c r="C2" s="2" t="s">
        <v>21</v>
      </c>
      <c r="D2" s="6" t="s">
        <v>20</v>
      </c>
    </row>
    <row r="3" spans="1:8" x14ac:dyDescent="0.2">
      <c r="A3" s="2" t="s">
        <v>13</v>
      </c>
      <c r="B3" s="40">
        <v>1</v>
      </c>
      <c r="C3" s="39" t="str">
        <f>IF(B3=1,"Bitte wählen Sie unten aus ...","")</f>
        <v>Bitte wählen Sie unten aus ...</v>
      </c>
      <c r="D3" s="40">
        <f>IF(B3=2,-1,1)</f>
        <v>1</v>
      </c>
    </row>
    <row r="4" spans="1:8" x14ac:dyDescent="0.2">
      <c r="A4" s="2" t="s">
        <v>18</v>
      </c>
      <c r="B4" s="40">
        <v>1</v>
      </c>
      <c r="C4" s="39" t="str">
        <f t="shared" ref="C4:C5" si="0">IF(B4=1,"Bitte wählen Sie unten aus ...","")</f>
        <v>Bitte wählen Sie unten aus ...</v>
      </c>
      <c r="D4" s="40">
        <f>IF(OR(B4=2,B4=3),1,0.5)</f>
        <v>0.5</v>
      </c>
    </row>
    <row r="5" spans="1:8" x14ac:dyDescent="0.2">
      <c r="A5" s="2" t="s">
        <v>19</v>
      </c>
      <c r="B5" s="40">
        <v>1</v>
      </c>
      <c r="C5" s="39" t="str">
        <f t="shared" si="0"/>
        <v>Bitte wählen Sie unten aus ...</v>
      </c>
      <c r="D5" s="40">
        <f>IF(B5=2,1,0.5)</f>
        <v>0.5</v>
      </c>
    </row>
    <row r="6" spans="1:8" x14ac:dyDescent="0.2">
      <c r="A6" s="39"/>
      <c r="B6" s="39"/>
      <c r="C6" s="39"/>
      <c r="D6" s="40"/>
    </row>
    <row r="7" spans="1:8" x14ac:dyDescent="0.2">
      <c r="A7" s="2" t="s">
        <v>22</v>
      </c>
      <c r="B7" s="39"/>
      <c r="C7" s="39"/>
      <c r="D7" s="40"/>
    </row>
    <row r="8" spans="1:8" x14ac:dyDescent="0.2">
      <c r="A8" s="7" t="s">
        <v>23</v>
      </c>
      <c r="B8" s="40">
        <f>IF(B3=2,Rechner!D8-Rechner!D5,Rechner!D5-Rechner!D8)</f>
        <v>0</v>
      </c>
      <c r="C8" s="39"/>
      <c r="D8" s="40"/>
    </row>
    <row r="9" spans="1:8" x14ac:dyDescent="0.2">
      <c r="A9" s="41" t="s">
        <v>24</v>
      </c>
      <c r="B9" s="40">
        <f>ROUND(0.25/(1+2.595*EXP(3.5*B8)),3)</f>
        <v>7.0000000000000007E-2</v>
      </c>
      <c r="C9" s="39"/>
      <c r="D9" s="40"/>
    </row>
    <row r="10" spans="1:8" x14ac:dyDescent="0.2">
      <c r="A10" s="41" t="s">
        <v>25</v>
      </c>
      <c r="B10" s="40">
        <f>B9</f>
        <v>7.0000000000000007E-2</v>
      </c>
      <c r="C10" s="39"/>
      <c r="D10" s="40"/>
    </row>
    <row r="11" spans="1:8" x14ac:dyDescent="0.2">
      <c r="A11" s="41" t="s">
        <v>26</v>
      </c>
      <c r="B11" s="40">
        <f>IF(OR(B4=4,B5=3),B10*0.5,B10)</f>
        <v>7.0000000000000007E-2</v>
      </c>
      <c r="C11" s="39"/>
      <c r="D11" s="40"/>
    </row>
    <row r="12" spans="1:8" x14ac:dyDescent="0.2">
      <c r="A12" s="41"/>
      <c r="B12" s="40"/>
      <c r="C12" s="39"/>
      <c r="D12" s="40"/>
    </row>
    <row r="13" spans="1:8" x14ac:dyDescent="0.2">
      <c r="A13" s="41" t="s">
        <v>38</v>
      </c>
      <c r="B13" s="40">
        <v>1</v>
      </c>
      <c r="C13" s="39" t="s">
        <v>39</v>
      </c>
      <c r="D13" s="40"/>
    </row>
    <row r="14" spans="1:8" x14ac:dyDescent="0.2">
      <c r="A14" s="41"/>
      <c r="B14" s="40">
        <v>1</v>
      </c>
      <c r="C14" s="39" t="s">
        <v>40</v>
      </c>
      <c r="D14" s="40"/>
    </row>
    <row r="15" spans="1:8" x14ac:dyDescent="0.2">
      <c r="A15" s="41"/>
      <c r="B15" s="39"/>
      <c r="C15" s="39"/>
      <c r="D15" s="40"/>
    </row>
    <row r="16" spans="1:8" x14ac:dyDescent="0.2">
      <c r="A16" s="41" t="s">
        <v>46</v>
      </c>
      <c r="B16" s="40">
        <f>IF(B13&lt;=2,1,0.5)</f>
        <v>1</v>
      </c>
      <c r="C16" s="39" t="s">
        <v>39</v>
      </c>
      <c r="D16" s="40"/>
    </row>
    <row r="17" spans="1:4" x14ac:dyDescent="0.2">
      <c r="A17" s="41"/>
      <c r="B17" s="40">
        <f>IF(B14&lt;=2,1,0.5)</f>
        <v>1</v>
      </c>
      <c r="C17" s="39" t="s">
        <v>40</v>
      </c>
      <c r="D17" s="40"/>
    </row>
    <row r="18" spans="1:4" x14ac:dyDescent="0.2">
      <c r="A18" s="41" t="s">
        <v>45</v>
      </c>
      <c r="B18" s="40">
        <f>IF(B16&gt;B17,0.5,IF(B16=B17,1,2))</f>
        <v>1</v>
      </c>
      <c r="C18" s="39" t="s">
        <v>39</v>
      </c>
      <c r="D18" s="40"/>
    </row>
    <row r="19" spans="1:4" x14ac:dyDescent="0.2">
      <c r="A19" s="41"/>
      <c r="B19" s="40">
        <f>IF(B17&gt;B16,0.5,IF(B17=B16,1,2))</f>
        <v>1</v>
      </c>
      <c r="C19" s="39" t="s">
        <v>40</v>
      </c>
      <c r="D19" s="40"/>
    </row>
    <row r="20" spans="1:4" x14ac:dyDescent="0.2">
      <c r="A20" s="41"/>
      <c r="B20" s="39"/>
      <c r="C20" s="39"/>
      <c r="D20" s="40"/>
    </row>
    <row r="21" spans="1:4" x14ac:dyDescent="0.2">
      <c r="A21" s="41" t="s">
        <v>32</v>
      </c>
      <c r="B21" s="40">
        <f>IF(Berechnung!B3=2,Rechner!D5-Berechnung!B11*B18,Rechner!D5+Berechnung!B11*B18)</f>
        <v>7.0000000000000007E-2</v>
      </c>
      <c r="C21" s="39"/>
      <c r="D21" s="40"/>
    </row>
    <row r="22" spans="1:4" x14ac:dyDescent="0.2">
      <c r="A22" s="41" t="s">
        <v>33</v>
      </c>
      <c r="B22" s="40">
        <f>IF(Berechnung!B3=2,Rechner!D8+Berechnung!B11*B19,Rechner!D8-Berechnung!B11*B19)</f>
        <v>-7.0000000000000007E-2</v>
      </c>
      <c r="C22" s="39"/>
      <c r="D22" s="40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Rechner</vt:lpstr>
      <vt:lpstr>Drop-Downs</vt:lpstr>
      <vt:lpstr>Berechnung</vt:lpstr>
      <vt:lpstr>Rechner!Druckbereich</vt:lpstr>
    </vt:vector>
  </TitlesOfParts>
  <Company>---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Geri ---</dc:creator>
  <cp:lastModifiedBy>Familie Groicher</cp:lastModifiedBy>
  <dcterms:created xsi:type="dcterms:W3CDTF">2014-01-16T11:49:07Z</dcterms:created>
  <dcterms:modified xsi:type="dcterms:W3CDTF">2023-01-03T10:30:00Z</dcterms:modified>
</cp:coreProperties>
</file>